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5130" activeTab="0"/>
  </bookViews>
  <sheets>
    <sheet name="Condensed Income Statement" sheetId="1" r:id="rId1"/>
    <sheet name="Condensed Balance Sheet" sheetId="2" r:id="rId2"/>
    <sheet name="Condensed Statement of Equity" sheetId="3" r:id="rId3"/>
    <sheet name="Condensed Cash Flow Statement" sheetId="4" r:id="rId4"/>
  </sheets>
  <definedNames>
    <definedName name="EssOptions" localSheetId="0">"A1100000000131000000011100020_01000"</definedName>
    <definedName name="EssSamplingValue" localSheetId="0">100</definedName>
    <definedName name="_xlnm.Print_Area" localSheetId="1">'Condensed Balance Sheet'!$A$1:$I$53</definedName>
    <definedName name="_xlnm.Print_Area" localSheetId="3">'Condensed Cash Flow Statement'!$A$1:$I$38</definedName>
    <definedName name="Z_201AD793_867C_42B8_8CB6_0AAB1A896313_.wvu.PrintArea" localSheetId="1" hidden="1">'Condensed Balance Sheet'!$A$1:$I$53</definedName>
    <definedName name="Z_201AD793_867C_42B8_8CB6_0AAB1A896313_.wvu.PrintArea" localSheetId="3" hidden="1">'Condensed Cash Flow Statement'!$A$1:$I$38</definedName>
    <definedName name="Z_7A42A10E_0584_4014_83E5_4BC45CF87E34_.wvu.PrintArea" localSheetId="1" hidden="1">'Condensed Balance Sheet'!$A$1:$I$53</definedName>
    <definedName name="Z_7A42A10E_0584_4014_83E5_4BC45CF87E34_.wvu.PrintArea" localSheetId="3" hidden="1">'Condensed Cash Flow Statement'!$A$1:$I$38</definedName>
    <definedName name="Z_D8EAFDDE_30E6_4E7D_B2C4_02992603339E_.wvu.PrintArea" localSheetId="1" hidden="1">'Condensed Balance Sheet'!$A$1:$I$53</definedName>
    <definedName name="Z_D8EAFDDE_30E6_4E7D_B2C4_02992603339E_.wvu.PrintArea" localSheetId="3" hidden="1">'Condensed Cash Flow Statement'!$A$1:$I$38</definedName>
  </definedNames>
  <calcPr fullCalcOnLoad="1"/>
</workbook>
</file>

<file path=xl/sharedStrings.xml><?xml version="1.0" encoding="utf-8"?>
<sst xmlns="http://schemas.openxmlformats.org/spreadsheetml/2006/main" count="148" uniqueCount="115">
  <si>
    <t>CYCLE &amp; CARRIAGE BINTANG BERHAD</t>
  </si>
  <si>
    <t>RM'000</t>
  </si>
  <si>
    <t>REVENUE</t>
  </si>
  <si>
    <t>FINANCE COST</t>
  </si>
  <si>
    <t>Note</t>
  </si>
  <si>
    <t xml:space="preserve">As at </t>
  </si>
  <si>
    <t xml:space="preserve">31 December </t>
  </si>
  <si>
    <t>Investments in associated companies</t>
  </si>
  <si>
    <t>CURRENT ASSETS</t>
  </si>
  <si>
    <t>Inventories</t>
  </si>
  <si>
    <t>Trade and other receivables</t>
  </si>
  <si>
    <t>Bank and cash balances</t>
  </si>
  <si>
    <t>CURRENT LIABILITIES</t>
  </si>
  <si>
    <t>Trade and other payables</t>
  </si>
  <si>
    <t>Provision for liabilities and charges</t>
  </si>
  <si>
    <t>Taxation</t>
  </si>
  <si>
    <t>NET CURRENT ASSETS</t>
  </si>
  <si>
    <t>CAPITAL AND RESERVES</t>
  </si>
  <si>
    <t>Share premium</t>
  </si>
  <si>
    <t>Share capital</t>
  </si>
  <si>
    <t>Reserves</t>
  </si>
  <si>
    <t xml:space="preserve">Share </t>
  </si>
  <si>
    <t>capital</t>
  </si>
  <si>
    <t>Share</t>
  </si>
  <si>
    <t>premium</t>
  </si>
  <si>
    <t>reserve</t>
  </si>
  <si>
    <t xml:space="preserve">Revenue </t>
  </si>
  <si>
    <t>Total</t>
  </si>
  <si>
    <t>OPERATING ACTIVITIES</t>
  </si>
  <si>
    <t>Cash from operations</t>
  </si>
  <si>
    <t>Interest paid</t>
  </si>
  <si>
    <t>Interest received</t>
  </si>
  <si>
    <t>Net cash flow from operating activities</t>
  </si>
  <si>
    <t>INVESTING ACTIVITIES</t>
  </si>
  <si>
    <t>Purchase of property, plant and equipment</t>
  </si>
  <si>
    <t>Proceeds from disposal of property, plant</t>
  </si>
  <si>
    <t xml:space="preserve">  and equipment</t>
  </si>
  <si>
    <t>Net cash flow from investing activities</t>
  </si>
  <si>
    <t>FINANCING ACTIVITIES</t>
  </si>
  <si>
    <t>Net cash flow from financing activities</t>
  </si>
  <si>
    <t>CASH AND CASH EQUIVALENTS AT</t>
  </si>
  <si>
    <t xml:space="preserve"> - END OF PERIOD</t>
  </si>
  <si>
    <t>Short term investments</t>
  </si>
  <si>
    <t>3 months ended</t>
  </si>
  <si>
    <t>Other</t>
  </si>
  <si>
    <t>reserves</t>
  </si>
  <si>
    <t>9 &amp; 11</t>
  </si>
  <si>
    <t>3 &amp; 4</t>
  </si>
  <si>
    <t>Condensed Consolidated Balance Sheet</t>
  </si>
  <si>
    <t>Condensed Consolidated Statement of Changes in Equity</t>
  </si>
  <si>
    <t>Condensed Consolidated Cash Flow Statement</t>
  </si>
  <si>
    <t>OTHER OPERATING INCOME</t>
  </si>
  <si>
    <t>EXPENSES EXCLUDING FINANCE</t>
  </si>
  <si>
    <t xml:space="preserve">  COST AND TAX</t>
  </si>
  <si>
    <t>Property, plant and equipment</t>
  </si>
  <si>
    <t>Unaudited</t>
  </si>
  <si>
    <t>Deferred tax assets</t>
  </si>
  <si>
    <t>Investments in unquoted shares</t>
  </si>
  <si>
    <t xml:space="preserve">sen  </t>
  </si>
  <si>
    <t xml:space="preserve">  TO SHAREHOLDERS</t>
  </si>
  <si>
    <t>Revolving credit and bankers acceptance</t>
  </si>
  <si>
    <t>The Condensed Consolidated Income Statement should be read in conjunction with the Group's audited financial statements for</t>
  </si>
  <si>
    <t>The Condensed Consolidated Balance Sheet should be read in conjunction with the Group's audited</t>
  </si>
  <si>
    <t xml:space="preserve">The Condensed Consolidated Statement of Changes in Equity should be read in conjunction with the Group's audited financial </t>
  </si>
  <si>
    <t>The Condensed Consolidated Cash Flow Statement should be read in conjunction with the Group's audited</t>
  </si>
  <si>
    <t>Net profit for the period</t>
  </si>
  <si>
    <t>PROFIT FROM OPERATIONS</t>
  </si>
  <si>
    <t>Deferred tax liabilities</t>
  </si>
  <si>
    <t>Revaluation surplus, net of tax</t>
  </si>
  <si>
    <t xml:space="preserve"> - property, plant and equipment</t>
  </si>
  <si>
    <t>TAX EXPENSE</t>
  </si>
  <si>
    <t xml:space="preserve">  disposal of property, plant and equipment</t>
  </si>
  <si>
    <t xml:space="preserve">Realisation of revaluation surplus on </t>
  </si>
  <si>
    <t>Borrowings (unsecured):</t>
  </si>
  <si>
    <t>- revolving credit and bankers acceptance</t>
  </si>
  <si>
    <t xml:space="preserve"> arising from change in accounting policy</t>
  </si>
  <si>
    <t>At 1 January 2006</t>
  </si>
  <si>
    <t xml:space="preserve">  OPERATIONS</t>
  </si>
  <si>
    <t>CONTINUING OPERATIONS</t>
  </si>
  <si>
    <t>Condensed Consolidated Income Statement</t>
  </si>
  <si>
    <t xml:space="preserve"> - gain on disposal of properties</t>
  </si>
  <si>
    <t xml:space="preserve"> - others</t>
  </si>
  <si>
    <t xml:space="preserve"> - BEGINNING OF THE YEAR</t>
  </si>
  <si>
    <t xml:space="preserve"> - gross return on investment</t>
  </si>
  <si>
    <t>NET PROFIT FROM CONTINUING</t>
  </si>
  <si>
    <t>PROFIT BEFORE TAX</t>
  </si>
  <si>
    <t>PROFIT FROM DISCONTINUED OPERATIONS</t>
  </si>
  <si>
    <t>Non-current assets held for sale</t>
  </si>
  <si>
    <t>- overdrafts</t>
  </si>
  <si>
    <t>Basic earnings per share attributable</t>
  </si>
  <si>
    <t xml:space="preserve">  to the equity holders of the parent:</t>
  </si>
  <si>
    <t>DISCONTINUED OPERATIONS</t>
  </si>
  <si>
    <t xml:space="preserve">NET PROFIT FOR THE YEAR ATTRIBUTABLE </t>
  </si>
  <si>
    <t>for the first quarter ended 31 March 2007</t>
  </si>
  <si>
    <t>Cumulative quarter ended</t>
  </si>
  <si>
    <t>31.3.2006</t>
  </si>
  <si>
    <t>31.3.2007</t>
  </si>
  <si>
    <t>the financial year ended 31 December 2006.</t>
  </si>
  <si>
    <t>31 March</t>
  </si>
  <si>
    <t>Leasehold land use rights</t>
  </si>
  <si>
    <t>At 1 January 2007</t>
  </si>
  <si>
    <t>financial statements for the financial year ended 31 December 2006.</t>
  </si>
  <si>
    <t>statements for the financial year ended 31 December 2006.</t>
  </si>
  <si>
    <t>Audited</t>
  </si>
  <si>
    <t>At 31 March 2007</t>
  </si>
  <si>
    <t>At 31 March 2006</t>
  </si>
  <si>
    <t>Net gain recognised directly in equity</t>
  </si>
  <si>
    <t>Taxation paid</t>
  </si>
  <si>
    <t xml:space="preserve">  CASH EQUIVALENTS DURING THE PERIOD</t>
  </si>
  <si>
    <t>NET (DECREASE)/INCREASE IN CASH AND</t>
  </si>
  <si>
    <t>(Restated)</t>
  </si>
  <si>
    <t>NON-CURRENT ASSETS</t>
  </si>
  <si>
    <t>NON-CURRENT LIABILITIES</t>
  </si>
  <si>
    <t xml:space="preserve"> - profit for the period from continuing operations</t>
  </si>
  <si>
    <t xml:space="preserve"> - profit for the period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</si>
</sst>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&quot;RM&quot;\-#,##0"/>
    <numFmt numFmtId="171" formatCode="&quot;RM&quot;#,##0;[Red]&quot;RM&quot;\-#,##0"/>
    <numFmt numFmtId="172" formatCode="&quot;RM&quot;#,##0.00;&quot;RM&quot;\-#,##0.00"/>
    <numFmt numFmtId="173" formatCode="&quot;RM&quot;#,##0.00;[Red]&quot;RM&quot;\-#,##0.00"/>
    <numFmt numFmtId="174" formatCode="_ &quot;RM&quot;* #,##0_ ;_ &quot;RM&quot;* \-#,##0_ ;_ &quot;RM&quot;* &quot;-&quot;_ ;_ @_ "/>
    <numFmt numFmtId="175" formatCode="_ * #,##0_ ;_ * \-#,##0_ ;_ * &quot;-&quot;_ ;_ @_ "/>
    <numFmt numFmtId="176" formatCode="_ &quot;RM&quot;* #,##0.00_ ;_ &quot;RM&quot;* \-#,##0.00_ ;_ &quot;RM&quot;* &quot;-&quot;??_ ;_ @_ "/>
    <numFmt numFmtId="177" formatCode="_ * #,##0.00_ ;_ * \-#,##0.00_ ;_ * &quot;-&quot;??_ ;_ @_ "/>
    <numFmt numFmtId="178" formatCode="&quot;£&quot;#,##0_);\(&quot;£&quot;#,##0\)"/>
    <numFmt numFmtId="179" formatCode="&quot;£&quot;#,##0_);[Red]\(&quot;£&quot;#,##0\)"/>
    <numFmt numFmtId="180" formatCode="&quot;£&quot;#,##0.00_);\(&quot;£&quot;#,##0.00\)"/>
    <numFmt numFmtId="181" formatCode="&quot;£&quot;#,##0.00_);[Red]\(&quot;£&quot;#,##0.00\)"/>
    <numFmt numFmtId="182" formatCode="_(&quot;£&quot;* #,##0_);_(&quot;£&quot;* \(#,##0\);_(&quot;£&quot;* &quot;-&quot;_);_(@_)"/>
    <numFmt numFmtId="183" formatCode="_(&quot;£&quot;* #,##0.00_);_(&quot;£&quot;* \(#,##0.00\);_(&quot;£&quot;* &quot;-&quot;??_);_(@_)"/>
    <numFmt numFmtId="184" formatCode="_(* #,##0.0_);_(* \(#,##0.0\);_(* &quot;-&quot;??_);_(@_)"/>
    <numFmt numFmtId="185" formatCode="_(* #,##0_);_(* \(#,##0\);_(* &quot;-&quot;??_);_(@_)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84" fontId="1" fillId="0" borderId="0" xfId="15" applyNumberFormat="1" applyFont="1" applyAlignment="1">
      <alignment/>
    </xf>
    <xf numFmtId="185" fontId="2" fillId="0" borderId="0" xfId="15" applyNumberFormat="1" applyFont="1" applyAlignment="1">
      <alignment/>
    </xf>
    <xf numFmtId="185" fontId="1" fillId="0" borderId="0" xfId="15" applyNumberFormat="1" applyFont="1" applyAlignment="1">
      <alignment/>
    </xf>
    <xf numFmtId="185" fontId="1" fillId="0" borderId="1" xfId="15" applyNumberFormat="1" applyFont="1" applyBorder="1" applyAlignment="1">
      <alignment/>
    </xf>
    <xf numFmtId="185" fontId="1" fillId="0" borderId="2" xfId="15" applyNumberFormat="1" applyFont="1" applyBorder="1" applyAlignment="1">
      <alignment/>
    </xf>
    <xf numFmtId="185" fontId="2" fillId="0" borderId="1" xfId="15" applyNumberFormat="1" applyFont="1" applyBorder="1" applyAlignment="1">
      <alignment/>
    </xf>
    <xf numFmtId="185" fontId="2" fillId="0" borderId="3" xfId="15" applyNumberFormat="1" applyFont="1" applyBorder="1" applyAlignment="1">
      <alignment/>
    </xf>
    <xf numFmtId="185" fontId="1" fillId="0" borderId="3" xfId="15" applyNumberFormat="1" applyFont="1" applyBorder="1" applyAlignment="1">
      <alignment/>
    </xf>
    <xf numFmtId="0" fontId="3" fillId="0" borderId="0" xfId="0" applyFont="1" applyAlignment="1">
      <alignment/>
    </xf>
    <xf numFmtId="185" fontId="1" fillId="0" borderId="0" xfId="15" applyNumberFormat="1" applyFont="1" applyBorder="1" applyAlignment="1">
      <alignment/>
    </xf>
    <xf numFmtId="185" fontId="2" fillId="0" borderId="4" xfId="15" applyNumberFormat="1" applyFont="1" applyBorder="1" applyAlignment="1">
      <alignment/>
    </xf>
    <xf numFmtId="185" fontId="2" fillId="0" borderId="5" xfId="15" applyNumberFormat="1" applyFont="1" applyBorder="1" applyAlignment="1">
      <alignment/>
    </xf>
    <xf numFmtId="185" fontId="1" fillId="0" borderId="4" xfId="15" applyNumberFormat="1" applyFont="1" applyBorder="1" applyAlignment="1">
      <alignment/>
    </xf>
    <xf numFmtId="185" fontId="1" fillId="0" borderId="5" xfId="15" applyNumberFormat="1" applyFont="1" applyBorder="1" applyAlignment="1">
      <alignment/>
    </xf>
    <xf numFmtId="185" fontId="1" fillId="0" borderId="6" xfId="15" applyNumberFormat="1" applyFont="1" applyBorder="1" applyAlignment="1">
      <alignment/>
    </xf>
    <xf numFmtId="185" fontId="1" fillId="0" borderId="7" xfId="15" applyNumberFormat="1" applyFont="1" applyBorder="1" applyAlignment="1">
      <alignment/>
    </xf>
    <xf numFmtId="185" fontId="1" fillId="0" borderId="8" xfId="15" applyNumberFormat="1" applyFont="1" applyBorder="1" applyAlignment="1">
      <alignment/>
    </xf>
    <xf numFmtId="185" fontId="2" fillId="0" borderId="6" xfId="15" applyNumberFormat="1" applyFont="1" applyBorder="1" applyAlignment="1">
      <alignment/>
    </xf>
    <xf numFmtId="185" fontId="2" fillId="0" borderId="7" xfId="15" applyNumberFormat="1" applyFont="1" applyBorder="1" applyAlignment="1">
      <alignment/>
    </xf>
    <xf numFmtId="185" fontId="2" fillId="0" borderId="8" xfId="15" applyNumberFormat="1" applyFont="1" applyBorder="1" applyAlignment="1">
      <alignment/>
    </xf>
    <xf numFmtId="0" fontId="1" fillId="0" borderId="0" xfId="0" applyFont="1" applyAlignment="1">
      <alignment horizontal="right"/>
    </xf>
    <xf numFmtId="185" fontId="1" fillId="0" borderId="0" xfId="0" applyNumberFormat="1" applyFont="1" applyAlignment="1">
      <alignment/>
    </xf>
    <xf numFmtId="185" fontId="2" fillId="0" borderId="2" xfId="15" applyNumberFormat="1" applyFont="1" applyBorder="1" applyAlignment="1">
      <alignment/>
    </xf>
    <xf numFmtId="185" fontId="2" fillId="0" borderId="0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43" fontId="1" fillId="0" borderId="0" xfId="15" applyNumberFormat="1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85" fontId="1" fillId="0" borderId="0" xfId="0" applyNumberFormat="1" applyFont="1" applyAlignment="1">
      <alignment horizontal="center"/>
    </xf>
    <xf numFmtId="43" fontId="2" fillId="0" borderId="0" xfId="15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185" fontId="1" fillId="0" borderId="9" xfId="15" applyNumberFormat="1" applyFont="1" applyBorder="1" applyAlignment="1">
      <alignment/>
    </xf>
    <xf numFmtId="185" fontId="1" fillId="0" borderId="10" xfId="15" applyNumberFormat="1" applyFont="1" applyBorder="1" applyAlignment="1">
      <alignment/>
    </xf>
    <xf numFmtId="0" fontId="1" fillId="0" borderId="0" xfId="0" applyFont="1" applyAlignment="1">
      <alignment/>
    </xf>
    <xf numFmtId="185" fontId="1" fillId="0" borderId="11" xfId="15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3" fontId="2" fillId="0" borderId="0" xfId="15" applyNumberFormat="1" applyFont="1" applyAlignment="1">
      <alignment horizontal="right"/>
    </xf>
    <xf numFmtId="0" fontId="1" fillId="0" borderId="0" xfId="0" applyFont="1" applyAlignment="1" quotePrefix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185" fontId="1" fillId="0" borderId="0" xfId="15" applyNumberFormat="1" applyFont="1" applyFill="1" applyAlignment="1">
      <alignment/>
    </xf>
    <xf numFmtId="185" fontId="2" fillId="0" borderId="1" xfId="15" applyNumberFormat="1" applyFont="1" applyFill="1" applyBorder="1" applyAlignment="1">
      <alignment/>
    </xf>
    <xf numFmtId="185" fontId="1" fillId="0" borderId="1" xfId="15" applyNumberFormat="1" applyFont="1" applyFill="1" applyBorder="1" applyAlignment="1">
      <alignment/>
    </xf>
    <xf numFmtId="185" fontId="2" fillId="0" borderId="0" xfId="15" applyNumberFormat="1" applyFont="1" applyFill="1" applyAlignment="1">
      <alignment/>
    </xf>
    <xf numFmtId="185" fontId="2" fillId="0" borderId="0" xfId="15" applyNumberFormat="1" applyFont="1" applyFill="1" applyBorder="1" applyAlignment="1">
      <alignment/>
    </xf>
    <xf numFmtId="185" fontId="1" fillId="0" borderId="0" xfId="15" applyNumberFormat="1" applyFont="1" applyFill="1" applyBorder="1" applyAlignment="1">
      <alignment/>
    </xf>
    <xf numFmtId="0" fontId="1" fillId="0" borderId="0" xfId="0" applyFont="1" applyFill="1" applyAlignment="1" quotePrefix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 quotePrefix="1">
      <alignment/>
    </xf>
    <xf numFmtId="0" fontId="1" fillId="0" borderId="14" xfId="0" applyFont="1" applyFill="1" applyBorder="1" applyAlignment="1">
      <alignment/>
    </xf>
    <xf numFmtId="43" fontId="1" fillId="0" borderId="0" xfId="15" applyNumberFormat="1" applyFont="1" applyAlignment="1">
      <alignment horizontal="right"/>
    </xf>
    <xf numFmtId="0" fontId="1" fillId="0" borderId="0" xfId="0" applyFont="1" applyAlignment="1" quotePrefix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4.00390625" style="1" customWidth="1"/>
    <col min="2" max="2" width="3.140625" style="1" customWidth="1"/>
    <col min="3" max="3" width="5.57421875" style="1" customWidth="1"/>
    <col min="4" max="4" width="2.28125" style="1" customWidth="1"/>
    <col min="5" max="5" width="13.28125" style="1" customWidth="1"/>
    <col min="6" max="6" width="2.28125" style="1" customWidth="1"/>
    <col min="7" max="7" width="13.28125" style="1" customWidth="1"/>
    <col min="8" max="8" width="2.28125" style="1" customWidth="1"/>
    <col min="9" max="9" width="13.28125" style="1" customWidth="1"/>
    <col min="10" max="10" width="2.28125" style="1" customWidth="1"/>
    <col min="11" max="11" width="13.28125" style="1" customWidth="1"/>
    <col min="12" max="16384" width="8.8515625" style="1" customWidth="1"/>
  </cols>
  <sheetData>
    <row r="1" spans="1:11" ht="15.75">
      <c r="A1" s="15" t="s">
        <v>0</v>
      </c>
      <c r="K1" s="33"/>
    </row>
    <row r="2" ht="15.75">
      <c r="A2" s="15" t="s">
        <v>79</v>
      </c>
    </row>
    <row r="3" ht="15.75">
      <c r="A3" s="15" t="s">
        <v>93</v>
      </c>
    </row>
    <row r="5" spans="5:11" ht="12.75">
      <c r="E5" s="68" t="s">
        <v>55</v>
      </c>
      <c r="F5" s="68"/>
      <c r="G5" s="68"/>
      <c r="I5" s="68" t="s">
        <v>55</v>
      </c>
      <c r="J5" s="68"/>
      <c r="K5" s="68"/>
    </row>
    <row r="6" spans="5:11" ht="12.75">
      <c r="E6" s="68" t="s">
        <v>43</v>
      </c>
      <c r="F6" s="68"/>
      <c r="G6" s="68"/>
      <c r="I6" s="68" t="s">
        <v>94</v>
      </c>
      <c r="J6" s="68"/>
      <c r="K6" s="68"/>
    </row>
    <row r="7" spans="3:11" ht="12.75">
      <c r="C7" s="3" t="s">
        <v>4</v>
      </c>
      <c r="D7" s="3"/>
      <c r="E7" s="4" t="s">
        <v>96</v>
      </c>
      <c r="G7" s="5" t="s">
        <v>95</v>
      </c>
      <c r="I7" s="4" t="s">
        <v>96</v>
      </c>
      <c r="K7" s="5" t="s">
        <v>95</v>
      </c>
    </row>
    <row r="8" spans="3:11" ht="12.75">
      <c r="C8" s="3"/>
      <c r="E8" s="2" t="s">
        <v>1</v>
      </c>
      <c r="G8" s="3" t="s">
        <v>1</v>
      </c>
      <c r="I8" s="2" t="s">
        <v>1</v>
      </c>
      <c r="K8" s="3" t="s">
        <v>1</v>
      </c>
    </row>
    <row r="9" spans="3:11" ht="12.75">
      <c r="C9" s="3"/>
      <c r="E9" s="6"/>
      <c r="G9" s="3"/>
      <c r="I9" s="6"/>
      <c r="K9" s="3"/>
    </row>
    <row r="10" spans="1:9" ht="12.75">
      <c r="A10" s="53" t="s">
        <v>78</v>
      </c>
      <c r="C10" s="3"/>
      <c r="E10" s="6"/>
      <c r="I10" s="6"/>
    </row>
    <row r="11" spans="1:11" ht="12.75">
      <c r="A11" s="1" t="s">
        <v>2</v>
      </c>
      <c r="C11" s="3" t="s">
        <v>47</v>
      </c>
      <c r="E11" s="58">
        <f>+I11-0</f>
        <v>157349</v>
      </c>
      <c r="F11" s="59"/>
      <c r="G11" s="59">
        <f>+K11-0</f>
        <v>147383</v>
      </c>
      <c r="H11" s="59"/>
      <c r="I11" s="58">
        <v>157349</v>
      </c>
      <c r="J11" s="59"/>
      <c r="K11" s="59">
        <v>147383</v>
      </c>
    </row>
    <row r="12" spans="3:11" ht="12.75">
      <c r="C12" s="3"/>
      <c r="E12" s="57"/>
      <c r="F12" s="59"/>
      <c r="G12" s="54"/>
      <c r="H12" s="59"/>
      <c r="I12" s="57"/>
      <c r="J12" s="59"/>
      <c r="K12" s="54"/>
    </row>
    <row r="13" spans="1:11" ht="12.75">
      <c r="A13" s="1" t="s">
        <v>52</v>
      </c>
      <c r="C13" s="3"/>
      <c r="E13" s="57"/>
      <c r="F13" s="59"/>
      <c r="G13" s="54"/>
      <c r="H13" s="59"/>
      <c r="I13" s="57"/>
      <c r="J13" s="59"/>
      <c r="K13" s="54"/>
    </row>
    <row r="14" spans="1:11" ht="12.75">
      <c r="A14" s="1" t="s">
        <v>53</v>
      </c>
      <c r="C14" s="3"/>
      <c r="E14" s="58">
        <f>E22-E11-E19-E17-E18</f>
        <v>-158495</v>
      </c>
      <c r="F14" s="59"/>
      <c r="G14" s="59">
        <f>G22-G11-G19-G17-G18</f>
        <v>-145850</v>
      </c>
      <c r="H14" s="59"/>
      <c r="I14" s="58">
        <f>I22-I11-I19-I17-I18</f>
        <v>-158495</v>
      </c>
      <c r="J14" s="59"/>
      <c r="K14" s="59">
        <f>K22-K11-K19-K17-K18</f>
        <v>-145850</v>
      </c>
    </row>
    <row r="15" spans="5:11" ht="12.75">
      <c r="E15" s="48"/>
      <c r="F15" s="48"/>
      <c r="G15" s="48"/>
      <c r="H15" s="48"/>
      <c r="I15" s="48"/>
      <c r="J15" s="48"/>
      <c r="K15" s="48"/>
    </row>
    <row r="16" spans="1:11" ht="12.75">
      <c r="A16" s="1" t="s">
        <v>51</v>
      </c>
      <c r="E16" s="48"/>
      <c r="F16" s="48"/>
      <c r="G16" s="48"/>
      <c r="H16" s="48"/>
      <c r="I16" s="48"/>
      <c r="J16" s="48"/>
      <c r="K16" s="48"/>
    </row>
    <row r="17" spans="1:11" ht="12.75">
      <c r="A17" s="1" t="s">
        <v>80</v>
      </c>
      <c r="E17" s="58">
        <f>+I17-0</f>
        <v>0</v>
      </c>
      <c r="F17" s="48"/>
      <c r="G17" s="59">
        <f>+K17-0</f>
        <v>696</v>
      </c>
      <c r="H17" s="48"/>
      <c r="I17" s="57">
        <v>0</v>
      </c>
      <c r="J17" s="48"/>
      <c r="K17" s="54">
        <v>696</v>
      </c>
    </row>
    <row r="18" spans="1:11" ht="12.75">
      <c r="A18" s="1" t="s">
        <v>83</v>
      </c>
      <c r="E18" s="58">
        <f>+I18-0</f>
        <v>3742</v>
      </c>
      <c r="F18" s="48"/>
      <c r="G18" s="59">
        <f>+K18-0</f>
        <v>3846</v>
      </c>
      <c r="H18" s="48"/>
      <c r="I18" s="57">
        <v>3742</v>
      </c>
      <c r="J18" s="48"/>
      <c r="K18" s="54">
        <v>3846</v>
      </c>
    </row>
    <row r="19" spans="1:11" ht="12.75">
      <c r="A19" s="1" t="s">
        <v>81</v>
      </c>
      <c r="C19" s="3"/>
      <c r="E19" s="58">
        <f>+I19-0</f>
        <v>1098</v>
      </c>
      <c r="F19" s="59"/>
      <c r="G19" s="59">
        <f>+K19-0</f>
        <v>816</v>
      </c>
      <c r="H19" s="59"/>
      <c r="I19" s="58">
        <f>4840-I17-I18</f>
        <v>1098</v>
      </c>
      <c r="J19" s="59"/>
      <c r="K19" s="59">
        <f>5358-K17-K18</f>
        <v>816</v>
      </c>
    </row>
    <row r="20" spans="3:11" ht="12.75">
      <c r="C20" s="3"/>
      <c r="E20" s="55"/>
      <c r="F20" s="59"/>
      <c r="G20" s="56"/>
      <c r="H20" s="59"/>
      <c r="I20" s="55"/>
      <c r="J20" s="59"/>
      <c r="K20" s="56"/>
    </row>
    <row r="21" spans="3:11" ht="12.75">
      <c r="C21" s="3"/>
      <c r="E21" s="57"/>
      <c r="F21" s="59"/>
      <c r="G21" s="54"/>
      <c r="H21" s="59"/>
      <c r="I21" s="57"/>
      <c r="J21" s="59"/>
      <c r="K21" s="54"/>
    </row>
    <row r="22" spans="1:11" ht="12.75">
      <c r="A22" s="1" t="s">
        <v>66</v>
      </c>
      <c r="C22" s="3"/>
      <c r="E22" s="57">
        <f>+I22-0</f>
        <v>3694</v>
      </c>
      <c r="F22" s="54"/>
      <c r="G22" s="54">
        <f>+K22-0</f>
        <v>6891</v>
      </c>
      <c r="H22" s="54"/>
      <c r="I22" s="57">
        <f>3706-12</f>
        <v>3694</v>
      </c>
      <c r="J22" s="54"/>
      <c r="K22" s="54">
        <v>6891</v>
      </c>
    </row>
    <row r="23" spans="3:11" ht="12.75">
      <c r="C23" s="3"/>
      <c r="E23" s="57"/>
      <c r="F23" s="54"/>
      <c r="G23" s="54"/>
      <c r="H23" s="54"/>
      <c r="I23" s="57"/>
      <c r="J23" s="54"/>
      <c r="K23" s="54"/>
    </row>
    <row r="24" spans="1:11" ht="12.75">
      <c r="A24" s="1" t="s">
        <v>3</v>
      </c>
      <c r="C24" s="3"/>
      <c r="E24" s="57">
        <f>+I24-0</f>
        <v>-1277</v>
      </c>
      <c r="F24" s="54"/>
      <c r="G24" s="54">
        <f>+K24-0</f>
        <v>-450</v>
      </c>
      <c r="H24" s="54"/>
      <c r="I24" s="57">
        <v>-1277</v>
      </c>
      <c r="J24" s="54"/>
      <c r="K24" s="54">
        <v>-450</v>
      </c>
    </row>
    <row r="25" spans="3:11" ht="12.75">
      <c r="C25" s="3"/>
      <c r="E25" s="55"/>
      <c r="F25" s="54"/>
      <c r="G25" s="56"/>
      <c r="H25" s="54"/>
      <c r="I25" s="55"/>
      <c r="J25" s="54"/>
      <c r="K25" s="56"/>
    </row>
    <row r="26" spans="3:11" ht="12.75">
      <c r="C26" s="3"/>
      <c r="E26" s="57"/>
      <c r="F26" s="59"/>
      <c r="G26" s="54"/>
      <c r="H26" s="59"/>
      <c r="I26" s="57"/>
      <c r="J26" s="59"/>
      <c r="K26" s="54"/>
    </row>
    <row r="27" spans="1:11" ht="12.75">
      <c r="A27" s="1" t="s">
        <v>85</v>
      </c>
      <c r="C27" s="3"/>
      <c r="E27" s="57">
        <f>SUM(E22:E26)</f>
        <v>2417</v>
      </c>
      <c r="F27" s="59"/>
      <c r="G27" s="54">
        <f>SUM(G22:G26)</f>
        <v>6441</v>
      </c>
      <c r="H27" s="59"/>
      <c r="I27" s="57">
        <f>SUM(I22:I26)</f>
        <v>2417</v>
      </c>
      <c r="J27" s="54"/>
      <c r="K27" s="54">
        <f>SUM(K22:K26)</f>
        <v>6441</v>
      </c>
    </row>
    <row r="28" spans="3:11" ht="12.75">
      <c r="C28" s="3"/>
      <c r="E28" s="57"/>
      <c r="F28" s="59"/>
      <c r="G28" s="54"/>
      <c r="H28" s="59"/>
      <c r="I28" s="57"/>
      <c r="J28" s="54"/>
      <c r="K28" s="54"/>
    </row>
    <row r="29" spans="1:11" ht="12.75">
      <c r="A29" s="1" t="s">
        <v>70</v>
      </c>
      <c r="C29" s="3">
        <v>7</v>
      </c>
      <c r="E29" s="58">
        <f>+I29-0</f>
        <v>-881</v>
      </c>
      <c r="F29" s="59"/>
      <c r="G29" s="59">
        <f>+K29-0</f>
        <v>-1456</v>
      </c>
      <c r="H29" s="59"/>
      <c r="I29" s="58">
        <v>-881</v>
      </c>
      <c r="J29" s="59"/>
      <c r="K29" s="59">
        <v>-1456</v>
      </c>
    </row>
    <row r="30" spans="3:11" ht="12.75">
      <c r="C30" s="3"/>
      <c r="E30" s="55"/>
      <c r="F30" s="59"/>
      <c r="G30" s="56"/>
      <c r="H30" s="59"/>
      <c r="I30" s="56"/>
      <c r="J30" s="59"/>
      <c r="K30" s="56"/>
    </row>
    <row r="31" spans="3:11" ht="12.75">
      <c r="C31" s="3"/>
      <c r="E31" s="30"/>
      <c r="F31" s="16"/>
      <c r="G31" s="16"/>
      <c r="H31" s="16"/>
      <c r="I31" s="16"/>
      <c r="J31" s="16"/>
      <c r="K31" s="16"/>
    </row>
    <row r="32" spans="1:11" ht="12.75">
      <c r="A32" s="1" t="s">
        <v>84</v>
      </c>
      <c r="C32" s="3"/>
      <c r="E32" s="30"/>
      <c r="F32" s="16"/>
      <c r="G32" s="16"/>
      <c r="H32" s="16"/>
      <c r="I32" s="16"/>
      <c r="J32" s="16"/>
      <c r="K32" s="16"/>
    </row>
    <row r="33" spans="1:11" ht="12.75">
      <c r="A33" s="1" t="s">
        <v>77</v>
      </c>
      <c r="C33" s="3"/>
      <c r="E33" s="30">
        <f>SUM(E27:E32)</f>
        <v>1536</v>
      </c>
      <c r="F33" s="16"/>
      <c r="G33" s="16">
        <f>SUM(G27:G32)</f>
        <v>4985</v>
      </c>
      <c r="H33" s="16"/>
      <c r="I33" s="30">
        <f>SUM(I27:I32)</f>
        <v>1536</v>
      </c>
      <c r="J33" s="16"/>
      <c r="K33" s="16">
        <f>SUM(K27:K32)</f>
        <v>4985</v>
      </c>
    </row>
    <row r="34" spans="3:11" ht="12.75">
      <c r="C34" s="3"/>
      <c r="E34" s="30"/>
      <c r="F34" s="16"/>
      <c r="G34" s="16"/>
      <c r="H34" s="16"/>
      <c r="I34" s="30"/>
      <c r="J34" s="16"/>
      <c r="K34" s="16"/>
    </row>
    <row r="35" spans="1:11" ht="12.75">
      <c r="A35" s="53" t="s">
        <v>91</v>
      </c>
      <c r="C35" s="3"/>
      <c r="E35" s="30"/>
      <c r="F35" s="16"/>
      <c r="G35" s="16"/>
      <c r="H35" s="16"/>
      <c r="I35" s="30"/>
      <c r="J35" s="16"/>
      <c r="K35" s="16"/>
    </row>
    <row r="36" spans="1:11" s="48" customFormat="1" ht="12.75">
      <c r="A36" s="48" t="s">
        <v>86</v>
      </c>
      <c r="C36" s="47"/>
      <c r="E36" s="57">
        <f>+I36-0</f>
        <v>0</v>
      </c>
      <c r="F36" s="54"/>
      <c r="G36" s="54">
        <f>+K36-0</f>
        <v>165</v>
      </c>
      <c r="H36" s="54"/>
      <c r="I36" s="57">
        <v>0</v>
      </c>
      <c r="J36" s="54"/>
      <c r="K36" s="54">
        <v>165</v>
      </c>
    </row>
    <row r="37" spans="1:11" ht="12.75">
      <c r="A37" s="48"/>
      <c r="B37" s="48"/>
      <c r="C37" s="47"/>
      <c r="D37" s="48"/>
      <c r="E37" s="55"/>
      <c r="F37" s="54"/>
      <c r="G37" s="56"/>
      <c r="H37" s="54"/>
      <c r="I37" s="55"/>
      <c r="J37" s="54"/>
      <c r="K37" s="56"/>
    </row>
    <row r="38" spans="1:11" ht="12.75">
      <c r="A38" s="1" t="s">
        <v>92</v>
      </c>
      <c r="C38" s="3"/>
      <c r="E38" s="8"/>
      <c r="F38" s="16"/>
      <c r="G38" s="9"/>
      <c r="H38" s="16"/>
      <c r="I38" s="8"/>
      <c r="J38" s="16"/>
      <c r="K38" s="9"/>
    </row>
    <row r="39" spans="1:11" ht="13.5" thickBot="1">
      <c r="A39" s="1" t="s">
        <v>59</v>
      </c>
      <c r="C39" s="3"/>
      <c r="E39" s="13">
        <f>+E33+E36</f>
        <v>1536</v>
      </c>
      <c r="F39" s="16"/>
      <c r="G39" s="14">
        <f>+G33+G36</f>
        <v>5150</v>
      </c>
      <c r="H39" s="16"/>
      <c r="I39" s="13">
        <f>+I33+I36</f>
        <v>1536</v>
      </c>
      <c r="J39" s="16"/>
      <c r="K39" s="14">
        <f>+K33+K36</f>
        <v>5150</v>
      </c>
    </row>
    <row r="40" spans="3:11" ht="13.5" thickTop="1">
      <c r="C40" s="3"/>
      <c r="E40" s="8"/>
      <c r="F40" s="16"/>
      <c r="G40" s="9"/>
      <c r="H40" s="16"/>
      <c r="I40" s="8"/>
      <c r="J40" s="16"/>
      <c r="K40" s="9"/>
    </row>
    <row r="41" spans="3:11" ht="12.75">
      <c r="C41" s="3"/>
      <c r="E41" s="34" t="s">
        <v>58</v>
      </c>
      <c r="F41" s="27"/>
      <c r="G41" s="27" t="s">
        <v>58</v>
      </c>
      <c r="H41" s="27"/>
      <c r="I41" s="34" t="s">
        <v>58</v>
      </c>
      <c r="J41" s="27"/>
      <c r="K41" s="27" t="s">
        <v>58</v>
      </c>
    </row>
    <row r="42" spans="1:9" ht="12.75">
      <c r="A42" s="1" t="s">
        <v>89</v>
      </c>
      <c r="E42" s="6"/>
      <c r="I42" s="6"/>
    </row>
    <row r="43" spans="1:9" ht="12.75">
      <c r="A43" s="1" t="s">
        <v>90</v>
      </c>
      <c r="C43" s="3">
        <v>8</v>
      </c>
      <c r="E43" s="6"/>
      <c r="I43" s="6"/>
    </row>
    <row r="44" spans="1:11" ht="12.75">
      <c r="A44" s="1" t="s">
        <v>113</v>
      </c>
      <c r="C44" s="3"/>
      <c r="E44" s="31">
        <f>+E33/100744.5*100</f>
        <v>1.5246489882822387</v>
      </c>
      <c r="F44" s="7"/>
      <c r="G44" s="32">
        <f>+G33/100744.5*100</f>
        <v>4.948160941788386</v>
      </c>
      <c r="H44" s="7"/>
      <c r="I44" s="31">
        <f>+I33/100744.5*100</f>
        <v>1.5246489882822387</v>
      </c>
      <c r="J44" s="7"/>
      <c r="K44" s="32">
        <f>+K33/100744.5*100</f>
        <v>4.948160941788386</v>
      </c>
    </row>
    <row r="45" spans="1:11" ht="12.75">
      <c r="A45" s="1" t="s">
        <v>114</v>
      </c>
      <c r="C45" s="3"/>
      <c r="E45" s="49">
        <f>+E39/100744.5*100</f>
        <v>1.5246489882822387</v>
      </c>
      <c r="F45" s="7"/>
      <c r="G45" s="64">
        <f>+G39/100744.5*100</f>
        <v>5.111941594826517</v>
      </c>
      <c r="H45" s="7"/>
      <c r="I45" s="49">
        <f>+I39/100744.5*100</f>
        <v>1.5246489882822387</v>
      </c>
      <c r="J45" s="7"/>
      <c r="K45" s="64">
        <f>+K39/100744.5*100</f>
        <v>5.111941594826517</v>
      </c>
    </row>
    <row r="46" spans="5:9" ht="12.75">
      <c r="E46" s="6"/>
      <c r="I46" s="6"/>
    </row>
    <row r="47" spans="1:11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</row>
    <row r="48" spans="1:11" ht="12.75">
      <c r="A48" s="67" t="s">
        <v>61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1:11" ht="12.75">
      <c r="A49" s="67" t="s">
        <v>97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5:9" ht="12.75">
      <c r="E50" s="6"/>
      <c r="I50" s="6"/>
    </row>
    <row r="64" spans="3:11" ht="12.75">
      <c r="C64" s="3"/>
      <c r="E64" s="8"/>
      <c r="F64" s="16"/>
      <c r="G64" s="9"/>
      <c r="H64" s="16"/>
      <c r="I64" s="8"/>
      <c r="J64" s="16"/>
      <c r="K64" s="9"/>
    </row>
  </sheetData>
  <mergeCells count="6">
    <mergeCell ref="A48:K48"/>
    <mergeCell ref="A49:K49"/>
    <mergeCell ref="E5:G5"/>
    <mergeCell ref="I5:K5"/>
    <mergeCell ref="E6:G6"/>
    <mergeCell ref="I6:K6"/>
  </mergeCells>
  <printOptions/>
  <pageMargins left="0.75" right="0.75" top="1.5" bottom="1" header="0.5" footer="0.5"/>
  <pageSetup horizontalDpi="600" verticalDpi="600" orientation="portrait" scale="86" r:id="rId1"/>
  <headerFooter alignWithMargins="0"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140625" defaultRowHeight="12.75"/>
  <cols>
    <col min="1" max="1" width="32.28125" style="1" customWidth="1"/>
    <col min="2" max="2" width="2.28125" style="1" customWidth="1"/>
    <col min="3" max="3" width="5.57421875" style="1" customWidth="1"/>
    <col min="4" max="4" width="2.28125" style="1" customWidth="1"/>
    <col min="5" max="5" width="13.28125" style="1" customWidth="1"/>
    <col min="6" max="6" width="2.28125" style="1" customWidth="1"/>
    <col min="7" max="7" width="13.28125" style="1" customWidth="1"/>
    <col min="8" max="16384" width="8.8515625" style="1" customWidth="1"/>
  </cols>
  <sheetData>
    <row r="1" ht="15.75">
      <c r="A1" s="15" t="s">
        <v>0</v>
      </c>
    </row>
    <row r="2" ht="15.75">
      <c r="A2" s="15" t="s">
        <v>48</v>
      </c>
    </row>
    <row r="3" ht="15.75">
      <c r="A3" s="15"/>
    </row>
    <row r="4" spans="5:7" ht="12.75">
      <c r="E4" s="3" t="s">
        <v>55</v>
      </c>
      <c r="F4" s="45"/>
      <c r="G4" s="3" t="s">
        <v>103</v>
      </c>
    </row>
    <row r="5" spans="5:7" ht="12.75">
      <c r="E5" s="2" t="s">
        <v>5</v>
      </c>
      <c r="G5" s="3" t="s">
        <v>5</v>
      </c>
    </row>
    <row r="6" spans="5:7" ht="12.75">
      <c r="E6" s="4" t="s">
        <v>98</v>
      </c>
      <c r="G6" s="5" t="s">
        <v>6</v>
      </c>
    </row>
    <row r="7" spans="3:7" ht="12.75">
      <c r="C7" s="3" t="s">
        <v>4</v>
      </c>
      <c r="E7" s="2">
        <v>2007</v>
      </c>
      <c r="G7" s="3">
        <v>2006</v>
      </c>
    </row>
    <row r="8" spans="3:7" ht="12.75">
      <c r="C8" s="3"/>
      <c r="E8" s="2"/>
      <c r="G8" s="65" t="s">
        <v>110</v>
      </c>
    </row>
    <row r="9" spans="3:7" ht="12.75">
      <c r="C9" s="3"/>
      <c r="E9" s="2" t="s">
        <v>1</v>
      </c>
      <c r="G9" s="3" t="s">
        <v>1</v>
      </c>
    </row>
    <row r="10" spans="3:7" ht="12.75">
      <c r="C10" s="3"/>
      <c r="E10" s="2"/>
      <c r="G10" s="3"/>
    </row>
    <row r="11" spans="3:7" ht="12.75">
      <c r="C11" s="3"/>
      <c r="E11" s="8"/>
      <c r="F11" s="9"/>
      <c r="G11" s="9"/>
    </row>
    <row r="12" spans="1:7" ht="12.75">
      <c r="A12" s="1" t="s">
        <v>111</v>
      </c>
      <c r="C12" s="3"/>
      <c r="E12" s="8"/>
      <c r="F12" s="9"/>
      <c r="G12" s="9"/>
    </row>
    <row r="13" spans="1:7" ht="12.75">
      <c r="A13" s="1" t="s">
        <v>54</v>
      </c>
      <c r="C13" s="3" t="s">
        <v>46</v>
      </c>
      <c r="E13" s="8">
        <f>90889+13605+6900-E14-E25</f>
        <v>90286</v>
      </c>
      <c r="F13" s="9"/>
      <c r="G13" s="9">
        <f>91445+13668+6900-G25-G14</f>
        <v>90843</v>
      </c>
    </row>
    <row r="14" spans="1:8" ht="12.75">
      <c r="A14" s="1" t="s">
        <v>99</v>
      </c>
      <c r="C14" s="3">
        <v>1</v>
      </c>
      <c r="E14" s="8">
        <f>13605-368</f>
        <v>13237</v>
      </c>
      <c r="F14" s="9"/>
      <c r="G14" s="9">
        <f>13668-368-1</f>
        <v>13299</v>
      </c>
      <c r="H14" s="66"/>
    </row>
    <row r="15" spans="1:7" ht="12.75">
      <c r="A15" s="1" t="s">
        <v>7</v>
      </c>
      <c r="C15" s="3"/>
      <c r="E15" s="8">
        <v>1070</v>
      </c>
      <c r="F15" s="9"/>
      <c r="G15" s="9">
        <v>1070</v>
      </c>
    </row>
    <row r="16" spans="1:7" ht="12.75">
      <c r="A16" s="1" t="s">
        <v>57</v>
      </c>
      <c r="C16" s="47"/>
      <c r="E16" s="8">
        <v>66003</v>
      </c>
      <c r="F16" s="9"/>
      <c r="G16" s="9">
        <v>66003</v>
      </c>
    </row>
    <row r="17" spans="1:7" ht="12.75">
      <c r="A17" s="1" t="s">
        <v>56</v>
      </c>
      <c r="C17" s="3"/>
      <c r="E17" s="8">
        <v>235</v>
      </c>
      <c r="F17" s="9"/>
      <c r="G17" s="9">
        <v>243</v>
      </c>
    </row>
    <row r="18" spans="3:7" ht="12.75">
      <c r="C18" s="3"/>
      <c r="E18" s="8"/>
      <c r="F18" s="9"/>
      <c r="G18" s="9"/>
    </row>
    <row r="19" spans="1:7" ht="12.75">
      <c r="A19" s="1" t="s">
        <v>8</v>
      </c>
      <c r="C19" s="3"/>
      <c r="E19" s="8"/>
      <c r="F19" s="9"/>
      <c r="G19" s="9"/>
    </row>
    <row r="20" spans="1:7" ht="12.75">
      <c r="A20" s="1" t="s">
        <v>9</v>
      </c>
      <c r="C20" s="3"/>
      <c r="E20" s="17">
        <v>146494</v>
      </c>
      <c r="F20" s="9"/>
      <c r="G20" s="19">
        <v>175738</v>
      </c>
    </row>
    <row r="21" spans="1:7" ht="12.75">
      <c r="A21" s="1" t="s">
        <v>10</v>
      </c>
      <c r="C21" s="3"/>
      <c r="E21" s="24">
        <v>96420</v>
      </c>
      <c r="F21" s="9"/>
      <c r="G21" s="21">
        <f>62134+27558+3372+8-600+8</f>
        <v>92480</v>
      </c>
    </row>
    <row r="22" spans="1:7" ht="12.75">
      <c r="A22" s="1" t="s">
        <v>42</v>
      </c>
      <c r="C22" s="3">
        <v>10</v>
      </c>
      <c r="E22" s="24">
        <v>1492</v>
      </c>
      <c r="F22" s="9"/>
      <c r="G22" s="21">
        <v>574</v>
      </c>
    </row>
    <row r="23" spans="1:7" ht="12.75">
      <c r="A23" s="1" t="s">
        <v>11</v>
      </c>
      <c r="C23" s="3"/>
      <c r="E23" s="24">
        <v>10846</v>
      </c>
      <c r="F23" s="9"/>
      <c r="G23" s="21">
        <f>23773+139</f>
        <v>23912</v>
      </c>
    </row>
    <row r="24" spans="3:7" ht="12.75">
      <c r="C24" s="3"/>
      <c r="E24" s="17">
        <f>SUM(E20:E23)</f>
        <v>255252</v>
      </c>
      <c r="F24" s="9"/>
      <c r="G24" s="19">
        <f>SUM(G20:G23)</f>
        <v>292704</v>
      </c>
    </row>
    <row r="25" spans="1:7" ht="12.75">
      <c r="A25" s="1" t="s">
        <v>87</v>
      </c>
      <c r="C25" s="3"/>
      <c r="E25" s="24">
        <f>971+6900</f>
        <v>7871</v>
      </c>
      <c r="F25" s="9"/>
      <c r="G25" s="21">
        <f>971+6900</f>
        <v>7871</v>
      </c>
    </row>
    <row r="26" spans="3:7" ht="12.75">
      <c r="C26" s="3"/>
      <c r="E26" s="25">
        <f>SUM(E24:E25)</f>
        <v>263123</v>
      </c>
      <c r="F26" s="9"/>
      <c r="G26" s="22">
        <f>SUM(G24:G25)</f>
        <v>300575</v>
      </c>
    </row>
    <row r="27" spans="3:7" ht="12.75">
      <c r="C27" s="3"/>
      <c r="E27" s="8"/>
      <c r="F27" s="9"/>
      <c r="G27" s="9"/>
    </row>
    <row r="28" spans="1:7" ht="12.75">
      <c r="A28" s="1" t="s">
        <v>12</v>
      </c>
      <c r="C28" s="3"/>
      <c r="E28" s="8"/>
      <c r="F28" s="9"/>
      <c r="G28" s="9"/>
    </row>
    <row r="29" spans="1:7" ht="12.75">
      <c r="A29" s="1" t="s">
        <v>14</v>
      </c>
      <c r="C29" s="3"/>
      <c r="E29" s="17">
        <v>-3218</v>
      </c>
      <c r="F29" s="9"/>
      <c r="G29" s="19">
        <v>-3342</v>
      </c>
    </row>
    <row r="30" spans="1:7" ht="12.75">
      <c r="A30" s="1" t="s">
        <v>13</v>
      </c>
      <c r="C30" s="3"/>
      <c r="E30" s="24">
        <f>-55908+3218</f>
        <v>-52690</v>
      </c>
      <c r="F30" s="9"/>
      <c r="G30" s="21">
        <f>-18899-19998</f>
        <v>-38897</v>
      </c>
    </row>
    <row r="31" spans="1:7" ht="12.75">
      <c r="A31" s="1" t="s">
        <v>73</v>
      </c>
      <c r="C31" s="3">
        <v>17</v>
      </c>
      <c r="E31" s="24"/>
      <c r="F31" s="9"/>
      <c r="G31" s="21"/>
    </row>
    <row r="32" spans="1:7" ht="12.75">
      <c r="A32" s="50" t="s">
        <v>74</v>
      </c>
      <c r="E32" s="24">
        <v>-86000</v>
      </c>
      <c r="F32" s="9"/>
      <c r="G32" s="21">
        <v>-140000</v>
      </c>
    </row>
    <row r="33" spans="1:7" ht="12.75">
      <c r="A33" s="50" t="s">
        <v>88</v>
      </c>
      <c r="E33" s="24">
        <v>0</v>
      </c>
      <c r="F33" s="9"/>
      <c r="G33" s="21">
        <v>-139</v>
      </c>
    </row>
    <row r="34" spans="1:7" ht="12.75">
      <c r="A34" s="1" t="s">
        <v>15</v>
      </c>
      <c r="C34" s="35"/>
      <c r="E34" s="24">
        <v>0</v>
      </c>
      <c r="F34" s="9"/>
      <c r="G34" s="21">
        <v>-8</v>
      </c>
    </row>
    <row r="35" spans="3:7" ht="12.75">
      <c r="C35" s="3"/>
      <c r="E35" s="25">
        <f>SUM(E29:E34)</f>
        <v>-141908</v>
      </c>
      <c r="F35" s="9"/>
      <c r="G35" s="22">
        <f>SUM(G29:G34)</f>
        <v>-182386</v>
      </c>
    </row>
    <row r="36" spans="3:7" ht="12.75">
      <c r="C36" s="3"/>
      <c r="E36" s="8"/>
      <c r="F36" s="9"/>
      <c r="G36" s="9"/>
    </row>
    <row r="37" spans="1:7" ht="12.75">
      <c r="A37" s="1" t="s">
        <v>16</v>
      </c>
      <c r="C37" s="3"/>
      <c r="E37" s="8">
        <f>+E26+E35</f>
        <v>121215</v>
      </c>
      <c r="F37" s="9"/>
      <c r="G37" s="9">
        <f>+G26+G35</f>
        <v>118189</v>
      </c>
    </row>
    <row r="38" spans="3:7" ht="12.75">
      <c r="C38" s="3"/>
      <c r="E38" s="8"/>
      <c r="F38" s="9"/>
      <c r="G38" s="9"/>
    </row>
    <row r="39" spans="1:7" ht="12.75">
      <c r="A39" s="1" t="s">
        <v>112</v>
      </c>
      <c r="C39" s="3"/>
      <c r="E39" s="8"/>
      <c r="F39" s="9"/>
      <c r="G39" s="9"/>
    </row>
    <row r="40" spans="1:8" ht="12.75">
      <c r="A40" s="1" t="s">
        <v>67</v>
      </c>
      <c r="C40" s="3"/>
      <c r="E40" s="8">
        <f>-3207</f>
        <v>-3207</v>
      </c>
      <c r="F40" s="9"/>
      <c r="G40" s="9">
        <f>-2944+600</f>
        <v>-2344</v>
      </c>
      <c r="H40" s="66"/>
    </row>
    <row r="41" spans="3:7" ht="12.75">
      <c r="C41" s="3"/>
      <c r="E41" s="8"/>
      <c r="F41" s="9"/>
      <c r="G41" s="9"/>
    </row>
    <row r="42" spans="3:8" ht="13.5" thickBot="1">
      <c r="C42" s="3"/>
      <c r="E42" s="26">
        <f>+E37+SUM(E13:E17)+E40</f>
        <v>288839</v>
      </c>
      <c r="F42" s="9"/>
      <c r="G42" s="23">
        <f>+G37+SUM(G13:G17)+G40</f>
        <v>287303</v>
      </c>
      <c r="H42" s="28"/>
    </row>
    <row r="43" spans="3:7" ht="13.5" thickTop="1">
      <c r="C43" s="3"/>
      <c r="E43" s="8"/>
      <c r="F43" s="9"/>
      <c r="G43" s="16"/>
    </row>
    <row r="44" spans="1:7" ht="12.75">
      <c r="A44" s="1" t="s">
        <v>17</v>
      </c>
      <c r="C44" s="3"/>
      <c r="E44" s="8"/>
      <c r="F44" s="9"/>
      <c r="G44" s="9"/>
    </row>
    <row r="45" spans="1:7" ht="12.75">
      <c r="A45" s="1" t="s">
        <v>19</v>
      </c>
      <c r="C45" s="3">
        <v>12</v>
      </c>
      <c r="E45" s="8">
        <v>100745</v>
      </c>
      <c r="F45" s="9"/>
      <c r="G45" s="9">
        <v>100745</v>
      </c>
    </row>
    <row r="46" spans="1:7" ht="12.75">
      <c r="A46" s="1" t="s">
        <v>18</v>
      </c>
      <c r="C46" s="3"/>
      <c r="E46" s="8">
        <f>+'Condensed Statement of Equity'!G14</f>
        <v>23857</v>
      </c>
      <c r="F46" s="9"/>
      <c r="G46" s="9">
        <v>23857</v>
      </c>
    </row>
    <row r="47" spans="1:8" ht="12.75">
      <c r="A47" s="1" t="s">
        <v>20</v>
      </c>
      <c r="C47" s="3"/>
      <c r="E47" s="8">
        <f>+'Condensed Statement of Equity'!K14+'Condensed Statement of Equity'!I14</f>
        <v>164237</v>
      </c>
      <c r="F47" s="9"/>
      <c r="G47" s="9">
        <v>162701</v>
      </c>
      <c r="H47" s="28"/>
    </row>
    <row r="48" spans="3:7" ht="13.5" thickBot="1">
      <c r="C48" s="3"/>
      <c r="E48" s="26">
        <f>SUM(E45:E47)</f>
        <v>288839</v>
      </c>
      <c r="F48" s="9"/>
      <c r="G48" s="23">
        <f>SUM(G45:G47)</f>
        <v>287303</v>
      </c>
    </row>
    <row r="49" spans="5:7" ht="13.5" thickTop="1">
      <c r="E49" s="36"/>
      <c r="F49" s="9"/>
      <c r="G49" s="36"/>
    </row>
    <row r="50" spans="1:7" ht="12.75">
      <c r="A50" s="67"/>
      <c r="B50" s="67"/>
      <c r="C50" s="67"/>
      <c r="D50" s="67"/>
      <c r="E50" s="67"/>
      <c r="F50" s="67"/>
      <c r="G50" s="67"/>
    </row>
    <row r="51" spans="1:7" ht="12.75">
      <c r="A51" s="69"/>
      <c r="B51" s="70"/>
      <c r="C51" s="70"/>
      <c r="D51" s="70"/>
      <c r="E51" s="70"/>
      <c r="F51" s="70"/>
      <c r="G51" s="70"/>
    </row>
    <row r="52" spans="1:11" ht="12.75">
      <c r="A52" s="67" t="s">
        <v>62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1:11" ht="12.75">
      <c r="A53" s="67" t="s">
        <v>101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5:7" ht="12.75">
      <c r="E54" s="9"/>
      <c r="F54" s="9"/>
      <c r="G54" s="9"/>
    </row>
    <row r="55" spans="5:7" ht="12.75">
      <c r="E55" s="9"/>
      <c r="F55" s="9"/>
      <c r="G55" s="9"/>
    </row>
    <row r="56" spans="5:7" ht="12.75">
      <c r="E56" s="9"/>
      <c r="F56" s="9"/>
      <c r="G56" s="9"/>
    </row>
    <row r="57" spans="5:7" ht="12.75">
      <c r="E57" s="9"/>
      <c r="F57" s="9"/>
      <c r="G57" s="9"/>
    </row>
  </sheetData>
  <mergeCells count="4">
    <mergeCell ref="A53:K53"/>
    <mergeCell ref="A50:G50"/>
    <mergeCell ref="A51:G51"/>
    <mergeCell ref="A52:K52"/>
  </mergeCells>
  <printOptions/>
  <pageMargins left="0.75" right="0.75" top="1.5" bottom="1" header="0.5" footer="0.5"/>
  <pageSetup horizontalDpi="600" verticalDpi="600" orientation="portrait" scale="89" r:id="rId1"/>
  <headerFooter alignWithMargins="0">
    <oddFooter>&amp;C4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A1" sqref="A1"/>
    </sheetView>
  </sheetViews>
  <sheetFormatPr defaultColWidth="9.140625" defaultRowHeight="12.75"/>
  <cols>
    <col min="1" max="1" width="29.00390625" style="1" customWidth="1"/>
    <col min="2" max="2" width="2.28125" style="1" customWidth="1"/>
    <col min="3" max="3" width="5.57421875" style="1" customWidth="1"/>
    <col min="4" max="4" width="2.28125" style="1" customWidth="1"/>
    <col min="5" max="5" width="10.28125" style="1" bestFit="1" customWidth="1"/>
    <col min="6" max="6" width="2.28125" style="1" customWidth="1"/>
    <col min="7" max="7" width="9.00390625" style="1" bestFit="1" customWidth="1"/>
    <col min="8" max="8" width="2.28125" style="1" customWidth="1"/>
    <col min="9" max="9" width="10.00390625" style="1" customWidth="1"/>
    <col min="10" max="10" width="2.28125" style="1" customWidth="1"/>
    <col min="11" max="11" width="11.140625" style="1" customWidth="1"/>
    <col min="12" max="12" width="2.28125" style="1" customWidth="1"/>
    <col min="13" max="13" width="9.57421875" style="1" bestFit="1" customWidth="1"/>
    <col min="14" max="16384" width="8.8515625" style="1" customWidth="1"/>
  </cols>
  <sheetData>
    <row r="1" ht="15.75">
      <c r="A1" s="15" t="s">
        <v>0</v>
      </c>
    </row>
    <row r="2" ht="15.75">
      <c r="A2" s="15" t="s">
        <v>49</v>
      </c>
    </row>
    <row r="3" ht="15.75">
      <c r="A3" s="15" t="str">
        <f>+'Condensed Income Statement'!A3</f>
        <v>for the first quarter ended 31 March 2007</v>
      </c>
    </row>
    <row r="5" spans="5:13" ht="12.75">
      <c r="E5" s="68" t="s">
        <v>55</v>
      </c>
      <c r="F5" s="68"/>
      <c r="G5" s="68"/>
      <c r="H5" s="68"/>
      <c r="I5" s="68"/>
      <c r="J5" s="68"/>
      <c r="K5" s="68"/>
      <c r="L5" s="68"/>
      <c r="M5" s="68"/>
    </row>
    <row r="6" spans="5:13" ht="12.75">
      <c r="E6" s="3" t="s">
        <v>21</v>
      </c>
      <c r="G6" s="3" t="s">
        <v>23</v>
      </c>
      <c r="I6" s="3" t="s">
        <v>44</v>
      </c>
      <c r="K6" s="3" t="s">
        <v>26</v>
      </c>
      <c r="M6" s="3" t="s">
        <v>27</v>
      </c>
    </row>
    <row r="7" spans="3:13" ht="12.75">
      <c r="C7" s="3"/>
      <c r="E7" s="3" t="s">
        <v>22</v>
      </c>
      <c r="G7" s="3" t="s">
        <v>24</v>
      </c>
      <c r="I7" s="3" t="s">
        <v>45</v>
      </c>
      <c r="K7" s="3" t="s">
        <v>25</v>
      </c>
      <c r="M7" s="27"/>
    </row>
    <row r="8" spans="3:13" ht="12.75">
      <c r="C8" s="3"/>
      <c r="E8" s="3" t="s">
        <v>1</v>
      </c>
      <c r="G8" s="3" t="s">
        <v>1</v>
      </c>
      <c r="I8" s="3" t="s">
        <v>1</v>
      </c>
      <c r="K8" s="3" t="s">
        <v>1</v>
      </c>
      <c r="M8" s="3" t="s">
        <v>1</v>
      </c>
    </row>
    <row r="9" ht="12.75">
      <c r="C9" s="3"/>
    </row>
    <row r="10" spans="1:13" ht="12.75">
      <c r="A10" s="48" t="s">
        <v>100</v>
      </c>
      <c r="C10" s="3"/>
      <c r="E10" s="8">
        <v>100745</v>
      </c>
      <c r="F10" s="8"/>
      <c r="G10" s="8">
        <v>23857</v>
      </c>
      <c r="H10" s="8"/>
      <c r="I10" s="8">
        <v>12627</v>
      </c>
      <c r="J10" s="8"/>
      <c r="K10" s="8">
        <v>150074</v>
      </c>
      <c r="L10" s="8"/>
      <c r="M10" s="30">
        <f>SUM(E10:L10)</f>
        <v>287303</v>
      </c>
    </row>
    <row r="11" spans="1:13" ht="12.75">
      <c r="A11" s="60"/>
      <c r="C11" s="3"/>
      <c r="E11" s="8"/>
      <c r="F11" s="8"/>
      <c r="G11" s="8"/>
      <c r="H11" s="8"/>
      <c r="I11" s="8"/>
      <c r="J11" s="8"/>
      <c r="K11" s="8"/>
      <c r="L11" s="8"/>
      <c r="M11" s="8"/>
    </row>
    <row r="12" spans="1:14" ht="12.75">
      <c r="A12" s="48" t="s">
        <v>65</v>
      </c>
      <c r="C12" s="3"/>
      <c r="E12" s="8">
        <v>0</v>
      </c>
      <c r="F12" s="8"/>
      <c r="G12" s="8">
        <v>0</v>
      </c>
      <c r="H12" s="8"/>
      <c r="I12" s="8">
        <v>0</v>
      </c>
      <c r="J12" s="8"/>
      <c r="K12" s="8">
        <f>+'Condensed Income Statement'!I39</f>
        <v>1536</v>
      </c>
      <c r="L12" s="8"/>
      <c r="M12" s="8">
        <f>SUM(E12:L12)</f>
        <v>1536</v>
      </c>
      <c r="N12" s="66"/>
    </row>
    <row r="13" spans="1:13" ht="12.75">
      <c r="A13" s="48"/>
      <c r="C13" s="3"/>
      <c r="E13" s="29"/>
      <c r="F13" s="8"/>
      <c r="G13" s="29"/>
      <c r="H13" s="8"/>
      <c r="I13" s="29"/>
      <c r="J13" s="8"/>
      <c r="K13" s="29"/>
      <c r="L13" s="8"/>
      <c r="M13" s="29"/>
    </row>
    <row r="14" spans="1:13" ht="13.5" thickBot="1">
      <c r="A14" s="48" t="s">
        <v>104</v>
      </c>
      <c r="C14" s="3"/>
      <c r="E14" s="13">
        <f>SUM(E10:E13)</f>
        <v>100745</v>
      </c>
      <c r="F14" s="8"/>
      <c r="G14" s="13">
        <f>SUM(G10:G13)</f>
        <v>23857</v>
      </c>
      <c r="H14" s="8"/>
      <c r="I14" s="13">
        <f>SUM(I10:I13)</f>
        <v>12627</v>
      </c>
      <c r="J14" s="8"/>
      <c r="K14" s="13">
        <f>SUM(K10:K13)</f>
        <v>151610</v>
      </c>
      <c r="L14" s="8"/>
      <c r="M14" s="13">
        <f>SUM(M10:M13)</f>
        <v>288839</v>
      </c>
    </row>
    <row r="15" spans="1:13" ht="13.5" thickTop="1">
      <c r="A15" s="48"/>
      <c r="C15" s="3"/>
      <c r="E15" s="9"/>
      <c r="F15" s="9"/>
      <c r="G15" s="9"/>
      <c r="H15" s="9"/>
      <c r="I15" s="9"/>
      <c r="J15" s="9"/>
      <c r="K15" s="9"/>
      <c r="L15" s="9"/>
      <c r="M15" s="9"/>
    </row>
    <row r="16" spans="1:13" ht="12.75">
      <c r="A16" s="48" t="s">
        <v>76</v>
      </c>
      <c r="C16" s="3"/>
      <c r="E16" s="9">
        <v>100745</v>
      </c>
      <c r="F16" s="9"/>
      <c r="G16" s="9">
        <v>23857</v>
      </c>
      <c r="H16" s="9"/>
      <c r="I16" s="9">
        <v>0</v>
      </c>
      <c r="J16" s="9"/>
      <c r="K16" s="9">
        <v>260271</v>
      </c>
      <c r="L16" s="9"/>
      <c r="M16" s="16">
        <f>SUM(E16:L16)</f>
        <v>384873</v>
      </c>
    </row>
    <row r="17" spans="3:13" ht="12.75">
      <c r="C17" s="3"/>
      <c r="E17" s="9"/>
      <c r="F17" s="9"/>
      <c r="G17" s="9"/>
      <c r="H17" s="9"/>
      <c r="I17" s="9"/>
      <c r="J17" s="9"/>
      <c r="K17" s="9"/>
      <c r="L17" s="9"/>
      <c r="M17" s="9"/>
    </row>
    <row r="18" spans="1:13" ht="12.75">
      <c r="A18" s="1" t="s">
        <v>65</v>
      </c>
      <c r="C18" s="3"/>
      <c r="E18" s="9">
        <v>0</v>
      </c>
      <c r="F18" s="9"/>
      <c r="G18" s="9">
        <v>0</v>
      </c>
      <c r="H18" s="9"/>
      <c r="I18" s="9">
        <v>0</v>
      </c>
      <c r="J18" s="9"/>
      <c r="K18" s="9">
        <f>+'Condensed Income Statement'!K39</f>
        <v>5150</v>
      </c>
      <c r="L18" s="9"/>
      <c r="M18" s="9">
        <f>SUM(E18:L18)</f>
        <v>5150</v>
      </c>
    </row>
    <row r="19" spans="1:13" ht="12.75">
      <c r="A19" s="61" t="s">
        <v>68</v>
      </c>
      <c r="B19" s="38"/>
      <c r="C19" s="39"/>
      <c r="D19" s="38"/>
      <c r="E19" s="11"/>
      <c r="F19" s="11"/>
      <c r="G19" s="11"/>
      <c r="H19" s="11"/>
      <c r="I19" s="11"/>
      <c r="J19" s="11"/>
      <c r="K19" s="11"/>
      <c r="L19" s="11"/>
      <c r="M19" s="43"/>
    </row>
    <row r="20" spans="1:13" ht="12.75">
      <c r="A20" s="51" t="s">
        <v>75</v>
      </c>
      <c r="B20" s="52"/>
      <c r="C20" s="41"/>
      <c r="D20" s="40"/>
      <c r="E20" s="16"/>
      <c r="F20" s="16"/>
      <c r="G20" s="16"/>
      <c r="H20" s="16"/>
      <c r="I20" s="16"/>
      <c r="J20" s="16"/>
      <c r="K20" s="16"/>
      <c r="L20" s="16"/>
      <c r="M20" s="46"/>
    </row>
    <row r="21" spans="1:13" ht="12.75">
      <c r="A21" s="62" t="s">
        <v>69</v>
      </c>
      <c r="B21" s="40"/>
      <c r="C21" s="41"/>
      <c r="D21" s="40"/>
      <c r="E21" s="16">
        <v>0</v>
      </c>
      <c r="F21" s="16"/>
      <c r="G21" s="16">
        <v>0</v>
      </c>
      <c r="H21" s="16"/>
      <c r="I21" s="16">
        <f>15054</f>
        <v>15054</v>
      </c>
      <c r="J21" s="16"/>
      <c r="K21" s="16">
        <v>0</v>
      </c>
      <c r="L21" s="16"/>
      <c r="M21" s="46">
        <f>SUM(E21:L21)</f>
        <v>15054</v>
      </c>
    </row>
    <row r="22" spans="1:13" ht="12.75">
      <c r="A22" s="51" t="s">
        <v>72</v>
      </c>
      <c r="B22" s="40"/>
      <c r="C22" s="41"/>
      <c r="D22" s="40"/>
      <c r="E22" s="16"/>
      <c r="F22" s="16"/>
      <c r="G22" s="16"/>
      <c r="H22" s="16"/>
      <c r="I22" s="16"/>
      <c r="J22" s="16"/>
      <c r="K22" s="16"/>
      <c r="L22" s="16"/>
      <c r="M22" s="46"/>
    </row>
    <row r="23" spans="1:13" ht="12.75">
      <c r="A23" s="63" t="s">
        <v>71</v>
      </c>
      <c r="B23" s="42"/>
      <c r="C23" s="37"/>
      <c r="D23" s="42"/>
      <c r="E23" s="10">
        <v>0</v>
      </c>
      <c r="F23" s="10"/>
      <c r="G23" s="10">
        <v>0</v>
      </c>
      <c r="H23" s="10"/>
      <c r="I23" s="10">
        <f>-182</f>
        <v>-182</v>
      </c>
      <c r="J23" s="10"/>
      <c r="K23" s="10">
        <f>182</f>
        <v>182</v>
      </c>
      <c r="L23" s="10"/>
      <c r="M23" s="44">
        <f>SUM(E23:L23)</f>
        <v>0</v>
      </c>
    </row>
    <row r="24" spans="3:13" ht="12.75">
      <c r="C24" s="3"/>
      <c r="E24" s="9"/>
      <c r="F24" s="9"/>
      <c r="G24" s="9"/>
      <c r="H24" s="9"/>
      <c r="I24" s="9"/>
      <c r="J24" s="9"/>
      <c r="K24" s="9"/>
      <c r="L24" s="9"/>
      <c r="M24" s="9"/>
    </row>
    <row r="25" spans="1:13" ht="12.75">
      <c r="A25" s="1" t="s">
        <v>106</v>
      </c>
      <c r="C25" s="3"/>
      <c r="E25" s="9">
        <f>SUM(E20:E24)</f>
        <v>0</v>
      </c>
      <c r="F25" s="9"/>
      <c r="G25" s="9">
        <f>SUM(G20:G24)</f>
        <v>0</v>
      </c>
      <c r="H25" s="9"/>
      <c r="I25" s="9">
        <f>SUM(I20:I24)</f>
        <v>14872</v>
      </c>
      <c r="J25" s="9"/>
      <c r="K25" s="9">
        <f>SUM(K20:K24)</f>
        <v>182</v>
      </c>
      <c r="L25" s="9"/>
      <c r="M25" s="9">
        <f>SUM(M20:M24)</f>
        <v>15054</v>
      </c>
    </row>
    <row r="26" spans="3:13" ht="12.75">
      <c r="C26" s="3"/>
      <c r="E26" s="11"/>
      <c r="F26" s="9"/>
      <c r="G26" s="11"/>
      <c r="H26" s="9"/>
      <c r="I26" s="11"/>
      <c r="J26" s="9"/>
      <c r="K26" s="11"/>
      <c r="L26" s="9"/>
      <c r="M26" s="11"/>
    </row>
    <row r="27" spans="1:14" ht="13.5" thickBot="1">
      <c r="A27" s="1" t="s">
        <v>105</v>
      </c>
      <c r="C27" s="3"/>
      <c r="E27" s="14">
        <f>SUM(E16:E18)+SUM(E25:E25)</f>
        <v>100745</v>
      </c>
      <c r="F27" s="9"/>
      <c r="G27" s="14">
        <f>SUM(G16:G18)+SUM(G25:G25)</f>
        <v>23857</v>
      </c>
      <c r="H27" s="9"/>
      <c r="I27" s="14">
        <f>SUM(I16:I18)+SUM(I25:I25)</f>
        <v>14872</v>
      </c>
      <c r="J27" s="9"/>
      <c r="K27" s="14">
        <f>SUM(K16:K18)+SUM(K25:K25)</f>
        <v>265603</v>
      </c>
      <c r="L27" s="9"/>
      <c r="M27" s="14">
        <f>SUM(M16:M18)+SUM(M25:M25)</f>
        <v>405077</v>
      </c>
      <c r="N27" s="28"/>
    </row>
    <row r="28" spans="3:14" ht="13.5" thickTop="1">
      <c r="C28" s="3"/>
      <c r="E28" s="9"/>
      <c r="F28" s="9"/>
      <c r="G28" s="9"/>
      <c r="H28" s="9"/>
      <c r="I28" s="9"/>
      <c r="J28" s="9"/>
      <c r="K28" s="9"/>
      <c r="L28" s="9"/>
      <c r="M28" s="9"/>
      <c r="N28" s="28"/>
    </row>
    <row r="29" spans="1:13" ht="12.7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</row>
    <row r="30" spans="1:13" ht="12.7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</row>
    <row r="31" spans="1:13" ht="12.75">
      <c r="A31" s="45" t="s">
        <v>63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9"/>
      <c r="M31" s="9"/>
    </row>
    <row r="32" spans="1:13" ht="12.75">
      <c r="A32" s="67" t="s">
        <v>102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9"/>
      <c r="M32" s="9"/>
    </row>
    <row r="33" spans="5:13" ht="12.75">
      <c r="E33" s="9"/>
      <c r="F33" s="9"/>
      <c r="G33" s="9"/>
      <c r="H33" s="9"/>
      <c r="I33" s="9"/>
      <c r="J33" s="9"/>
      <c r="K33" s="9"/>
      <c r="L33" s="9"/>
      <c r="M33" s="9"/>
    </row>
    <row r="34" spans="5:13" ht="12.75">
      <c r="E34" s="9"/>
      <c r="F34" s="9"/>
      <c r="G34" s="9"/>
      <c r="H34" s="9"/>
      <c r="I34" s="9"/>
      <c r="J34" s="9"/>
      <c r="K34" s="9"/>
      <c r="L34" s="9"/>
      <c r="M34" s="9"/>
    </row>
    <row r="35" spans="5:13" ht="12.75">
      <c r="E35" s="9"/>
      <c r="F35" s="9"/>
      <c r="G35" s="9"/>
      <c r="H35" s="9"/>
      <c r="I35" s="9"/>
      <c r="J35" s="9"/>
      <c r="K35" s="9"/>
      <c r="L35" s="9"/>
      <c r="M35" s="9"/>
    </row>
  </sheetData>
  <mergeCells count="4">
    <mergeCell ref="A29:M29"/>
    <mergeCell ref="A30:M30"/>
    <mergeCell ref="A32:K32"/>
    <mergeCell ref="E5:M5"/>
  </mergeCells>
  <printOptions/>
  <pageMargins left="0.75" right="0.75" top="1.5" bottom="1" header="0.5" footer="0.5"/>
  <pageSetup horizontalDpi="600" verticalDpi="600" orientation="portrait" scale="83" r:id="rId1"/>
  <headerFooter alignWithMargins="0">
    <oddFooter>&amp;C5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34.421875" style="1" customWidth="1"/>
    <col min="2" max="2" width="2.28125" style="1" customWidth="1"/>
    <col min="3" max="3" width="5.57421875" style="1" customWidth="1"/>
    <col min="4" max="4" width="2.28125" style="1" customWidth="1"/>
    <col min="5" max="5" width="13.28125" style="1" customWidth="1"/>
    <col min="6" max="6" width="2.28125" style="1" customWidth="1"/>
    <col min="7" max="7" width="13.28125" style="1" customWidth="1"/>
    <col min="8" max="16384" width="8.8515625" style="1" customWidth="1"/>
  </cols>
  <sheetData>
    <row r="1" ht="15.75">
      <c r="A1" s="15" t="s">
        <v>0</v>
      </c>
    </row>
    <row r="2" ht="15.75">
      <c r="A2" s="15" t="s">
        <v>50</v>
      </c>
    </row>
    <row r="3" ht="15.75">
      <c r="A3" s="15" t="str">
        <f>+'Condensed Statement of Equity'!A3</f>
        <v>for the first quarter ended 31 March 2007</v>
      </c>
    </row>
    <row r="5" spans="5:7" ht="12.75">
      <c r="E5" s="68" t="s">
        <v>55</v>
      </c>
      <c r="F5" s="68"/>
      <c r="G5" s="68"/>
    </row>
    <row r="6" spans="5:7" ht="12.75">
      <c r="E6" s="2" t="s">
        <v>43</v>
      </c>
      <c r="G6" s="3" t="s">
        <v>43</v>
      </c>
    </row>
    <row r="7" spans="3:7" ht="12.75">
      <c r="C7" s="3" t="s">
        <v>4</v>
      </c>
      <c r="E7" s="4" t="s">
        <v>96</v>
      </c>
      <c r="G7" s="5" t="s">
        <v>95</v>
      </c>
    </row>
    <row r="8" spans="3:7" ht="12.75">
      <c r="C8" s="3"/>
      <c r="E8" s="2" t="s">
        <v>1</v>
      </c>
      <c r="G8" s="3" t="s">
        <v>1</v>
      </c>
    </row>
    <row r="9" spans="3:5" ht="12.75">
      <c r="C9" s="3"/>
      <c r="E9" s="6"/>
    </row>
    <row r="10" spans="1:5" ht="12.75">
      <c r="A10" s="1" t="s">
        <v>28</v>
      </c>
      <c r="C10" s="3"/>
      <c r="E10" s="8"/>
    </row>
    <row r="11" spans="1:7" ht="12.75">
      <c r="A11" s="1" t="s">
        <v>29</v>
      </c>
      <c r="C11" s="3"/>
      <c r="E11" s="17">
        <v>44024</v>
      </c>
      <c r="G11" s="19">
        <v>58185</v>
      </c>
    </row>
    <row r="12" spans="1:7" ht="12.75">
      <c r="A12" s="1" t="s">
        <v>30</v>
      </c>
      <c r="C12" s="3"/>
      <c r="E12" s="24">
        <v>-2082</v>
      </c>
      <c r="G12" s="21">
        <v>-786</v>
      </c>
    </row>
    <row r="13" spans="1:7" ht="12.75">
      <c r="A13" s="1" t="s">
        <v>31</v>
      </c>
      <c r="C13" s="3"/>
      <c r="E13" s="24">
        <v>149</v>
      </c>
      <c r="G13" s="21">
        <v>124</v>
      </c>
    </row>
    <row r="14" spans="1:7" ht="12.75">
      <c r="A14" s="1" t="s">
        <v>107</v>
      </c>
      <c r="C14" s="3"/>
      <c r="E14" s="18">
        <v>-57</v>
      </c>
      <c r="G14" s="20">
        <v>-361</v>
      </c>
    </row>
    <row r="15" spans="3:7" ht="12.75">
      <c r="C15" s="3"/>
      <c r="E15" s="8"/>
      <c r="G15" s="9"/>
    </row>
    <row r="16" spans="1:7" ht="12.75">
      <c r="A16" s="1" t="s">
        <v>32</v>
      </c>
      <c r="C16" s="3"/>
      <c r="E16" s="8">
        <f>SUM(E11:E15)</f>
        <v>42034</v>
      </c>
      <c r="G16" s="9">
        <f>SUM(G11:G15)</f>
        <v>57162</v>
      </c>
    </row>
    <row r="17" spans="3:7" ht="12.75">
      <c r="C17" s="3"/>
      <c r="E17" s="8"/>
      <c r="G17" s="9"/>
    </row>
    <row r="18" spans="1:7" ht="12.75">
      <c r="A18" s="1" t="s">
        <v>33</v>
      </c>
      <c r="C18" s="3"/>
      <c r="E18" s="8"/>
      <c r="G18" s="9"/>
    </row>
    <row r="19" spans="1:7" ht="12.75">
      <c r="A19" s="1" t="s">
        <v>35</v>
      </c>
      <c r="C19" s="3"/>
      <c r="E19" s="17"/>
      <c r="G19" s="19"/>
    </row>
    <row r="20" spans="1:7" ht="12.75">
      <c r="A20" s="1" t="s">
        <v>36</v>
      </c>
      <c r="C20" s="3"/>
      <c r="E20" s="24">
        <v>29</v>
      </c>
      <c r="G20" s="21">
        <v>1193</v>
      </c>
    </row>
    <row r="21" spans="1:7" ht="12.75">
      <c r="A21" s="1" t="s">
        <v>34</v>
      </c>
      <c r="C21" s="3"/>
      <c r="E21" s="18">
        <v>-990</v>
      </c>
      <c r="G21" s="20">
        <v>-4858</v>
      </c>
    </row>
    <row r="22" spans="3:7" ht="12.75">
      <c r="C22" s="3"/>
      <c r="E22" s="8"/>
      <c r="G22" s="9"/>
    </row>
    <row r="23" spans="1:7" ht="12.75">
      <c r="A23" s="1" t="s">
        <v>37</v>
      </c>
      <c r="C23" s="3"/>
      <c r="E23" s="8">
        <f>SUM(E20:E22)</f>
        <v>-961</v>
      </c>
      <c r="G23" s="9">
        <f>SUM(G20:G22)</f>
        <v>-3665</v>
      </c>
    </row>
    <row r="24" spans="3:7" ht="12.75">
      <c r="C24" s="3"/>
      <c r="E24" s="8"/>
      <c r="G24" s="9"/>
    </row>
    <row r="25" spans="1:7" ht="12.75">
      <c r="A25" s="1" t="s">
        <v>38</v>
      </c>
      <c r="C25" s="3"/>
      <c r="E25" s="8"/>
      <c r="G25" s="9"/>
    </row>
    <row r="26" spans="1:7" ht="12.75">
      <c r="A26" s="1" t="s">
        <v>60</v>
      </c>
      <c r="C26" s="3">
        <v>17</v>
      </c>
      <c r="E26" s="25">
        <v>-54000</v>
      </c>
      <c r="G26" s="22">
        <v>-50134</v>
      </c>
    </row>
    <row r="27" spans="3:7" ht="12.75">
      <c r="C27" s="3"/>
      <c r="E27" s="8"/>
      <c r="G27" s="9"/>
    </row>
    <row r="28" spans="1:7" ht="12.75">
      <c r="A28" s="1" t="s">
        <v>39</v>
      </c>
      <c r="C28" s="3"/>
      <c r="E28" s="12">
        <f>SUM(E26:E27)</f>
        <v>-54000</v>
      </c>
      <c r="G28" s="10">
        <f>SUM(G26:G27)</f>
        <v>-50134</v>
      </c>
    </row>
    <row r="29" spans="1:7" ht="12.75">
      <c r="A29" s="48" t="s">
        <v>109</v>
      </c>
      <c r="C29" s="3"/>
      <c r="E29" s="8"/>
      <c r="G29" s="9"/>
    </row>
    <row r="30" spans="1:7" ht="12.75">
      <c r="A30" s="48" t="s">
        <v>108</v>
      </c>
      <c r="C30" s="3"/>
      <c r="E30" s="8">
        <f>+E28+E23+E16</f>
        <v>-12927</v>
      </c>
      <c r="G30" s="9">
        <f>+G28+G23+G16</f>
        <v>3363</v>
      </c>
    </row>
    <row r="31" spans="1:7" ht="12.75">
      <c r="A31" s="1" t="s">
        <v>40</v>
      </c>
      <c r="C31" s="3"/>
      <c r="E31" s="8"/>
      <c r="G31" s="9"/>
    </row>
    <row r="32" spans="1:7" ht="12.75">
      <c r="A32" s="1" t="s">
        <v>82</v>
      </c>
      <c r="C32" s="3"/>
      <c r="E32" s="8">
        <v>23773</v>
      </c>
      <c r="G32" s="9">
        <v>14040</v>
      </c>
    </row>
    <row r="33" spans="1:7" ht="13.5" thickBot="1">
      <c r="A33" s="1" t="s">
        <v>41</v>
      </c>
      <c r="C33" s="3"/>
      <c r="E33" s="26">
        <f>+E32+E30</f>
        <v>10846</v>
      </c>
      <c r="G33" s="23">
        <f>+G32+G30</f>
        <v>17403</v>
      </c>
    </row>
    <row r="34" spans="5:7" ht="13.5" thickTop="1">
      <c r="E34" s="9"/>
      <c r="G34" s="9"/>
    </row>
    <row r="35" spans="1:7" ht="12.75">
      <c r="A35" s="67"/>
      <c r="B35" s="67"/>
      <c r="C35" s="67"/>
      <c r="D35" s="67"/>
      <c r="E35" s="67"/>
      <c r="F35" s="67"/>
      <c r="G35" s="67"/>
    </row>
    <row r="36" spans="1:7" ht="12.75">
      <c r="A36" s="69"/>
      <c r="B36" s="70"/>
      <c r="C36" s="70"/>
      <c r="D36" s="70"/>
      <c r="E36" s="70"/>
      <c r="F36" s="70"/>
      <c r="G36" s="70"/>
    </row>
    <row r="37" spans="1:11" ht="12.75">
      <c r="A37" s="67" t="s">
        <v>64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1:11" ht="12.75">
      <c r="A38" s="67" t="s">
        <v>101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5:7" ht="12.75">
      <c r="E39" s="9"/>
      <c r="G39" s="9"/>
    </row>
    <row r="40" spans="5:7" ht="12.75">
      <c r="E40" s="9"/>
      <c r="G40" s="9"/>
    </row>
    <row r="41" spans="5:7" ht="12.75">
      <c r="E41" s="9"/>
      <c r="G41" s="9"/>
    </row>
    <row r="42" spans="5:7" ht="12.75">
      <c r="E42" s="9"/>
      <c r="G42" s="9"/>
    </row>
    <row r="43" ht="12.75">
      <c r="G43" s="9"/>
    </row>
    <row r="44" ht="12.75">
      <c r="G44" s="9"/>
    </row>
    <row r="45" ht="12.75">
      <c r="G45" s="9"/>
    </row>
    <row r="46" ht="12.75">
      <c r="G46" s="9"/>
    </row>
    <row r="47" ht="12.75">
      <c r="G47" s="9"/>
    </row>
    <row r="48" ht="12.75">
      <c r="G48" s="9"/>
    </row>
    <row r="49" ht="12.75">
      <c r="G49" s="9"/>
    </row>
    <row r="50" ht="12.75">
      <c r="G50" s="9"/>
    </row>
    <row r="51" ht="12.75">
      <c r="G51" s="9"/>
    </row>
    <row r="52" ht="12.75">
      <c r="G52" s="9"/>
    </row>
    <row r="53" ht="12.75">
      <c r="G53" s="9"/>
    </row>
    <row r="54" ht="12.75">
      <c r="G54" s="9"/>
    </row>
    <row r="55" ht="12.75">
      <c r="G55" s="9"/>
    </row>
    <row r="56" ht="12.75">
      <c r="G56" s="9"/>
    </row>
    <row r="57" ht="12.75">
      <c r="G57" s="9"/>
    </row>
    <row r="58" ht="12.75">
      <c r="G58" s="9"/>
    </row>
    <row r="59" ht="12.75">
      <c r="G59" s="9"/>
    </row>
    <row r="60" ht="12.75">
      <c r="G60" s="9"/>
    </row>
  </sheetData>
  <mergeCells count="5">
    <mergeCell ref="A38:K38"/>
    <mergeCell ref="A35:G35"/>
    <mergeCell ref="A36:G36"/>
    <mergeCell ref="E5:G5"/>
    <mergeCell ref="A37:K37"/>
  </mergeCells>
  <printOptions/>
  <pageMargins left="0.75" right="0.75" top="1.5" bottom="1" header="0.5" footer="0.5"/>
  <pageSetup horizontalDpi="600" verticalDpi="600" orientation="portrait" r:id="rId1"/>
  <headerFooter alignWithMargins="0">
    <oddFooter>&amp;C6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CYCLE &amp; CARRIAGE BINTANG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CYCLE &amp; CARRIAGE BINTANG</dc:creator>
  <cp:keywords/>
  <dc:description/>
  <cp:lastModifiedBy>phkoay</cp:lastModifiedBy>
  <cp:lastPrinted>2007-05-10T08:00:35Z</cp:lastPrinted>
  <dcterms:created xsi:type="dcterms:W3CDTF">2002-10-02T00:36:57Z</dcterms:created>
  <dcterms:modified xsi:type="dcterms:W3CDTF">2007-05-10T08:19:04Z</dcterms:modified>
  <cp:category/>
  <cp:version/>
  <cp:contentType/>
  <cp:contentStatus/>
</cp:coreProperties>
</file>